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9383b3790144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40 Market Funds" sheetId="1" r:id="Rcea2faf5c9514f87"/>
    <x:sheet xmlns:r="http://schemas.openxmlformats.org/officeDocument/2006/relationships" name="Regional Summary" sheetId="2" r:id="R9f3179b792d44bf1"/>
    <x:sheet xmlns:r="http://schemas.openxmlformats.org/officeDocument/2006/relationships" name="Assumptions &amp; Method" sheetId="3" r:id="R3d55605a61514aa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0%"/>
    <x:numFmt numFmtId="201" formatCode="0.0%"/>
    <x:numFmt numFmtId="202" formatCode="$#,##0"/>
  </x:numFmts>
  <x:fonts count="3">
    <x:font>
      <x:sz val="11"/>
      <x:name val="Carlito"/>
    </x:font>
    <x:font>
      <x:b/>
      <x:sz val="11"/>
      <x:color rgb="FFFFFFFF"/>
      <x:name val="Carlito"/>
    </x:font>
    <x:font>
      <x:b/>
      <x:sz val="11"/>
      <x:name val="Carlito"/>
    </x:font>
  </x:fonts>
  <x:fills count="4">
    <x:fill>
      <x:patternFill patternType="none"/>
    </x:fill>
    <x:fill>
      <x:patternFill patternType="gray125"/>
    </x:fill>
    <x:fill>
      <x:patternFill patternType="solid">
        <x:fgColor rgb="FF17324D"/>
      </x:patternFill>
    </x:fill>
    <x:fill>
      <x:patternFill patternType="solid">
        <x:fgColor rgb="FFE5F0F4"/>
      </x:patternFill>
    </x:fill>
  </x:fills>
  <x:borders count="2">
    <x:border/>
    <x:border/>
  </x:borders>
  <x:cellStyleXfs count="1">
    <x:xf numFmtId="0" fontId="0" fillId="0" borderId="0"/>
  </x:cellStyleXfs>
  <x:cellXfs count="20">
    <x:xf numFmtId="0" fontId="0" fillId="0" borderId="0" xfId="0"/>
    <x:xf numFmtId="0" fontId="0" fillId="0" borderId="1" xfId="0" applyNumberFormat="1" applyFont="1" applyFill="1" applyBorder="1"/>
    <x:xf numFmtId="200" fontId="0" fillId="0" borderId="0" xfId="0" applyNumberFormat="1" applyFont="1" applyFill="1" applyBorder="1"/>
    <x:xf numFmtId="200" fontId="0" fillId="0" borderId="1" xfId="0" applyNumberFormat="1" applyFont="1" applyFill="1" applyBorder="1"/>
    <x:xf numFmtId="201" fontId="0" fillId="0" borderId="0" xfId="0" applyNumberFormat="1" applyFont="1" applyFill="1" applyBorder="1"/>
    <x:xf numFmtId="201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202" fontId="0" fillId="0" borderId="0" xfId="0" applyNumberFormat="1" applyFont="1" applyFill="1" applyBorder="1"/>
    <x:xf numFmtId="202" fontId="0" fillId="0" borderId="1" xfId="0" applyNumberFormat="1" applyFont="1" applyFill="1" applyBorder="1"/>
    <x:xf numFmtId="0" fontId="0" fillId="3" borderId="0" xfId="0" applyNumberFormat="1" applyFont="1" applyFill="1" applyBorder="1"/>
    <x:xf numFmtId="202" fontId="0" fillId="3" borderId="0" xfId="0" applyNumberFormat="1" applyFont="1" applyFill="1" applyBorder="1"/>
    <x:xf numFmtId="0" fontId="2" fillId="3" borderId="0" xfId="0" applyNumberFormat="1" applyFont="1" applyFill="1" applyBorder="1"/>
    <x:xf numFmtId="202" fontId="2" fillId="3" borderId="0" xfId="0" applyNumberFormat="1" applyFont="1" applyFill="1" applyBorder="1"/>
    <x:xf numFmtId="0" fontId="0" fillId="3" borderId="1" xfId="0" applyNumberFormat="1" applyFont="1" applyFill="1" applyBorder="1"/>
    <x:xf numFmtId="202" fontId="0" fillId="3" borderId="1" xfId="0" applyNumberFormat="1" applyFont="1" applyFill="1" applyBorder="1"/>
    <x:xf numFmtId="0" fontId="2" fillId="3" borderId="1" xfId="0" applyNumberFormat="1" applyFont="1" applyFill="1" applyBorder="1"/>
    <x:xf numFmtId="202" fontId="2" fillId="3" borderId="1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20842f0d61461e" /><Relationship Type="http://schemas.openxmlformats.org/officeDocument/2006/relationships/theme" Target="/xl/theme/theme1.xml" Id="R6f56c6e1cd044f23" /><Relationship Type="http://schemas.openxmlformats.org/officeDocument/2006/relationships/sharedStrings" Target="/xl/sharedStrings.xml" Id="R3bc8834b0e9046c6" /><Relationship Type="http://schemas.openxmlformats.org/officeDocument/2006/relationships/worksheet" Target="/xl/worksheets/sheet1.xml" Id="Rcea2faf5c9514f87" /><Relationship Type="http://schemas.openxmlformats.org/officeDocument/2006/relationships/worksheet" Target="/xl/worksheets/sheet2.xml" Id="R9f3179b792d44bf1" /><Relationship Type="http://schemas.openxmlformats.org/officeDocument/2006/relationships/worksheet" Target="/xl/worksheets/sheet3.xml" Id="R3d55605a61514aa1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workbookViewId="0">
      <x:pane ySplit="1" topLeftCell="A2" activePane="bottomLeft" state="frozen"/>
    </x:sheetView>
  </x:sheetViews>
  <x:sheetFormatPr defaultRowHeight="15"/>
  <x:cols>
    <x:col min="1" max="1" width="23" hidden="0" customWidth="1"/>
    <x:col min="2" max="2" width="46" hidden="0" customWidth="1"/>
    <x:col min="3" max="3" width="31" hidden="0" customWidth="1"/>
    <x:col min="4" max="4" width="19" hidden="0" customWidth="1"/>
    <x:col min="5" max="5" width="18" hidden="0" customWidth="1"/>
    <x:col min="6" max="6" width="23" hidden="0" customWidth="1"/>
    <x:col min="7" max="7" width="23" hidden="0" customWidth="1"/>
    <x:col min="8" max="8" width="23" hidden="0" customWidth="1"/>
    <x:col min="9" max="9" width="53" hidden="0" customWidth="1"/>
    <x:col min="10" max="10" width="23" hidden="0" customWidth="1"/>
    <x:col min="11" max="11" width="24" hidden="0" customWidth="1"/>
  </x:cols>
  <x:sheetData>
    <x:row r="1" ht="23" customHeight="1">
      <x:c r="A1" s="7" t="str">
        <x:v>Region</x:v>
      </x:c>
      <x:c r="B1" s="7" t="str">
        <x:v>Proposed fund name</x:v>
      </x:c>
      <x:c r="C1" s="7" t="str">
        <x:v>Primary target corridor</x:v>
      </x:c>
      <x:c r="D1" s="7" t="str">
        <x:v>Target properties</x:v>
      </x:c>
      <x:c r="E1" s="7" t="str">
        <x:v>Target units</x:v>
      </x:c>
      <x:c r="F1" s="7" t="str">
        <x:v>All-in capital ($)</x:v>
      </x:c>
      <x:c r="G1" s="7" t="str">
        <x:v>Senior debt ($)</x:v>
      </x:c>
      <x:c r="H1" s="7" t="str">
        <x:v>Preferred equity ($)</x:v>
      </x:c>
      <x:c r="I1" s="7" t="str">
        <x:v>Demand / sourcing thesis</x:v>
      </x:c>
      <x:c r="J1" s="7" t="str">
        <x:v>Allocation confidence</x:v>
      </x:c>
      <x:c r="K1" s="7" t="str">
        <x:v>Stage</x:v>
      </x:c>
    </x:row>
    <x:row r="2" ht="23" customHeight="1">
      <x:c r="A2" t="str">
        <x:v>Northeast Core</x:v>
      </x:c>
      <x:c r="B2" t="str">
        <x:v>Tegra Southern Tier NY Flexible Living Fund I</x:v>
      </x:c>
      <x:c r="C2" t="str">
        <x:v>Southern Tier NY</x:v>
      </x:c>
      <x:c r="D2" t="n">
        <x:v>17</x:v>
      </x:c>
      <x:c r="E2" t="n">
        <x:f>D2*'Assumptions &amp; Method'!$B$6</x:f>
        <x:v>1020</x:v>
      </x:c>
      <x:c r="F2" s="10" t="n">
        <x:f>D2*'Assumptions &amp; Method'!$B$3</x:f>
        <x:v>51000000</x:v>
      </x:c>
      <x:c r="G2" s="10" t="n">
        <x:f>F2*'Assumptions &amp; Method'!$B$4</x:f>
        <x:v>35700000</x:v>
      </x:c>
      <x:c r="H2" s="10" t="n">
        <x:f>F2*'Assumptions &amp; Method'!$B$5</x:f>
        <x:v>15300000</x:v>
      </x:c>
      <x:c r="I2" t="str">
        <x:v>Healthcare, universities; affordable motel stock</x:v>
      </x:c>
      <x:c r="J2" t="str">
        <x:v>Directional screening</x:v>
      </x:c>
      <x:c r="K2" t="str">
        <x:v>Target market only</x:v>
      </x:c>
    </x:row>
    <x:row r="3" ht="23" customHeight="1">
      <x:c r="A3" t="str">
        <x:v>Northeast Core</x:v>
      </x:c>
      <x:c r="B3" t="str">
        <x:v>Tegra Upstate NY Capital Region Flexible Living Fund I</x:v>
      </x:c>
      <x:c r="C3" t="str">
        <x:v>Upstate NY Capital Region</x:v>
      </x:c>
      <x:c r="D3" t="n">
        <x:v>19</x:v>
      </x:c>
      <x:c r="E3" t="n">
        <x:f>D3*'Assumptions &amp; Method'!$B$6</x:f>
        <x:v>1140</x:v>
      </x:c>
      <x:c r="F3" s="10" t="n">
        <x:f>D3*'Assumptions &amp; Method'!$B$3</x:f>
        <x:v>57000000</x:v>
      </x:c>
      <x:c r="G3" s="10" t="n">
        <x:f>F3*'Assumptions &amp; Method'!$B$4</x:f>
        <x:v>39900000</x:v>
      </x:c>
      <x:c r="H3" s="10" t="n">
        <x:f>F3*'Assumptions &amp; Method'!$B$5</x:f>
        <x:v>17100000</x:v>
      </x:c>
      <x:c r="I3" t="str">
        <x:v>State employment, hospitals, logistics</x:v>
      </x:c>
      <x:c r="J3" t="str">
        <x:v>Directional screening</x:v>
      </x:c>
      <x:c r="K3" t="str">
        <x:v>Target market only</x:v>
      </x:c>
    </x:row>
    <x:row r="4" ht="23" customHeight="1">
      <x:c r="A4" t="str">
        <x:v>Northeast Core</x:v>
      </x:c>
      <x:c r="B4" t="str">
        <x:v>Tegra Central Pennsylvania Flexible Living Fund I</x:v>
      </x:c>
      <x:c r="C4" t="str">
        <x:v>Central Pennsylvania</x:v>
      </x:c>
      <x:c r="D4" t="n">
        <x:v>27</x:v>
      </x:c>
      <x:c r="E4" t="n">
        <x:f>D4*'Assumptions &amp; Method'!$B$6</x:f>
        <x:v>1620</x:v>
      </x:c>
      <x:c r="F4" s="10" t="n">
        <x:f>D4*'Assumptions &amp; Method'!$B$3</x:f>
        <x:v>81000000</x:v>
      </x:c>
      <x:c r="G4" s="10" t="n">
        <x:f>F4*'Assumptions &amp; Method'!$B$4</x:f>
        <x:v>56700000</x:v>
      </x:c>
      <x:c r="H4" s="10" t="n">
        <x:f>F4*'Assumptions &amp; Method'!$B$5</x:f>
        <x:v>24300000</x:v>
      </x:c>
      <x:c r="I4" t="str">
        <x:v>Distribution, healthcare, manufacturing</x:v>
      </x:c>
      <x:c r="J4" t="str">
        <x:v>Directional screening</x:v>
      </x:c>
      <x:c r="K4" t="str">
        <x:v>Target market only</x:v>
      </x:c>
    </x:row>
    <x:row r="5" ht="23" customHeight="1">
      <x:c r="A5" t="str">
        <x:v>Northeast Core</x:v>
      </x:c>
      <x:c r="B5" t="str">
        <x:v>Tegra Eastern Pennsylvania Flexible Living Fund I</x:v>
      </x:c>
      <x:c r="C5" t="str">
        <x:v>Eastern Pennsylvania</x:v>
      </x:c>
      <x:c r="D5" t="n">
        <x:v>21</x:v>
      </x:c>
      <x:c r="E5" t="n">
        <x:f>D5*'Assumptions &amp; Method'!$B$6</x:f>
        <x:v>1260</x:v>
      </x:c>
      <x:c r="F5" s="10" t="n">
        <x:f>D5*'Assumptions &amp; Method'!$B$3</x:f>
        <x:v>63000000</x:v>
      </x:c>
      <x:c r="G5" s="10" t="n">
        <x:f>F5*'Assumptions &amp; Method'!$B$4</x:f>
        <x:v>44100000</x:v>
      </x:c>
      <x:c r="H5" s="10" t="n">
        <x:f>F5*'Assumptions &amp; Method'!$B$5</x:f>
        <x:v>18900000</x:v>
      </x:c>
      <x:c r="I5" t="str">
        <x:v>Logistics, healthcare, workforce</x:v>
      </x:c>
      <x:c r="J5" t="str">
        <x:v>Directional screening</x:v>
      </x:c>
      <x:c r="K5" t="str">
        <x:v>Target market only</x:v>
      </x:c>
    </x:row>
    <x:row r="6" ht="23" customHeight="1">
      <x:c r="A6" t="str">
        <x:v>Northeast Core</x:v>
      </x:c>
      <x:c r="B6" t="str">
        <x:v>Tegra New Jersey Outer Ring Flexible Living Fund I</x:v>
      </x:c>
      <x:c r="C6" t="str">
        <x:v>New Jersey Outer Ring</x:v>
      </x:c>
      <x:c r="D6" t="n">
        <x:v>12</x:v>
      </x:c>
      <x:c r="E6" t="n">
        <x:f>D6*'Assumptions &amp; Method'!$B$6</x:f>
        <x:v>720</x:v>
      </x:c>
      <x:c r="F6" s="10" t="n">
        <x:f>D6*'Assumptions &amp; Method'!$B$3</x:f>
        <x:v>36000000</x:v>
      </x:c>
      <x:c r="G6" s="10" t="n">
        <x:f>F6*'Assumptions &amp; Method'!$B$4</x:f>
        <x:v>25200000</x:v>
      </x:c>
      <x:c r="H6" s="10" t="n">
        <x:f>F6*'Assumptions &amp; Method'!$B$5</x:f>
        <x:v>10800000</x:v>
      </x:c>
      <x:c r="I6" t="str">
        <x:v>Logistics, healthcare; acquisition cost constraints</x:v>
      </x:c>
      <x:c r="J6" t="str">
        <x:v>Directional screening</x:v>
      </x:c>
      <x:c r="K6" t="str">
        <x:v>Target market only</x:v>
      </x:c>
    </x:row>
    <x:row r="7" ht="23" customHeight="1">
      <x:c r="A7" t="str">
        <x:v>Great Lakes East</x:v>
      </x:c>
      <x:c r="B7" t="str">
        <x:v>Tegra Northeast Ohio Flexible Living Fund I</x:v>
      </x:c>
      <x:c r="C7" t="str">
        <x:v>Northeast Ohio</x:v>
      </x:c>
      <x:c r="D7" t="n">
        <x:v>37</x:v>
      </x:c>
      <x:c r="E7" t="n">
        <x:f>D7*'Assumptions &amp; Method'!$B$6</x:f>
        <x:v>2220</x:v>
      </x:c>
      <x:c r="F7" s="10" t="n">
        <x:f>D7*'Assumptions &amp; Method'!$B$3</x:f>
        <x:v>111000000</x:v>
      </x:c>
      <x:c r="G7" s="10" t="n">
        <x:f>F7*'Assumptions &amp; Method'!$B$4</x:f>
        <x:v>77700000</x:v>
      </x:c>
      <x:c r="H7" s="10" t="n">
        <x:f>F7*'Assumptions &amp; Method'!$B$5</x:f>
        <x:v>33300000</x:v>
      </x:c>
      <x:c r="I7" t="str">
        <x:v>Cleveland/Akron healthcare, manufacturing</x:v>
      </x:c>
      <x:c r="J7" t="str">
        <x:v>Directional screening</x:v>
      </x:c>
      <x:c r="K7" t="str">
        <x:v>Target market only</x:v>
      </x:c>
    </x:row>
    <x:row r="8" ht="23" customHeight="1">
      <x:c r="A8" t="str">
        <x:v>Great Lakes East</x:v>
      </x:c>
      <x:c r="B8" t="str">
        <x:v>Tegra Central Ohio Flexible Living Fund I</x:v>
      </x:c>
      <x:c r="C8" t="str">
        <x:v>Central Ohio</x:v>
      </x:c>
      <x:c r="D8" t="n">
        <x:v>34</x:v>
      </x:c>
      <x:c r="E8" t="n">
        <x:f>D8*'Assumptions &amp; Method'!$B$6</x:f>
        <x:v>2040</x:v>
      </x:c>
      <x:c r="F8" s="10" t="n">
        <x:f>D8*'Assumptions &amp; Method'!$B$3</x:f>
        <x:v>102000000</x:v>
      </x:c>
      <x:c r="G8" s="10" t="n">
        <x:f>F8*'Assumptions &amp; Method'!$B$4</x:f>
        <x:v>71400000</x:v>
      </x:c>
      <x:c r="H8" s="10" t="n">
        <x:f>F8*'Assumptions &amp; Method'!$B$5</x:f>
        <x:v>30600000</x:v>
      </x:c>
      <x:c r="I8" t="str">
        <x:v>Columbus logistics, education, construction</x:v>
      </x:c>
      <x:c r="J8" t="str">
        <x:v>Directional screening</x:v>
      </x:c>
      <x:c r="K8" t="str">
        <x:v>Target market only</x:v>
      </x:c>
    </x:row>
    <x:row r="9" ht="23" customHeight="1">
      <x:c r="A9" t="str">
        <x:v>Great Lakes East</x:v>
      </x:c>
      <x:c r="B9" t="str">
        <x:v>Tegra Southwest Ohio Flexible Living Fund I</x:v>
      </x:c>
      <x:c r="C9" t="str">
        <x:v>Southwest Ohio</x:v>
      </x:c>
      <x:c r="D9" t="n">
        <x:v>31</x:v>
      </x:c>
      <x:c r="E9" t="n">
        <x:f>D9*'Assumptions &amp; Method'!$B$6</x:f>
        <x:v>1860</x:v>
      </x:c>
      <x:c r="F9" s="10" t="n">
        <x:f>D9*'Assumptions &amp; Method'!$B$3</x:f>
        <x:v>93000000</x:v>
      </x:c>
      <x:c r="G9" s="10" t="n">
        <x:f>F9*'Assumptions &amp; Method'!$B$4</x:f>
        <x:v>65099999.99999999</x:v>
      </x:c>
      <x:c r="H9" s="10" t="n">
        <x:f>F9*'Assumptions &amp; Method'!$B$5</x:f>
        <x:v>27900000</x:v>
      </x:c>
      <x:c r="I9" t="str">
        <x:v>Dayton/Cincinnati industry, healthcare</x:v>
      </x:c>
      <x:c r="J9" t="str">
        <x:v>Directional screening</x:v>
      </x:c>
      <x:c r="K9" t="str">
        <x:v>Target market only</x:v>
      </x:c>
    </x:row>
    <x:row r="10" ht="23" customHeight="1">
      <x:c r="A10" t="str">
        <x:v>Great Lakes East</x:v>
      </x:c>
      <x:c r="B10" t="str">
        <x:v>Tegra Western Pennsylvania Flexible Living Fund I</x:v>
      </x:c>
      <x:c r="C10" t="str">
        <x:v>Western Pennsylvania</x:v>
      </x:c>
      <x:c r="D10" t="n">
        <x:v>24</x:v>
      </x:c>
      <x:c r="E10" t="n">
        <x:f>D10*'Assumptions &amp; Method'!$B$6</x:f>
        <x:v>1440</x:v>
      </x:c>
      <x:c r="F10" s="10" t="n">
        <x:f>D10*'Assumptions &amp; Method'!$B$3</x:f>
        <x:v>72000000</x:v>
      </x:c>
      <x:c r="G10" s="10" t="n">
        <x:f>F10*'Assumptions &amp; Method'!$B$4</x:f>
        <x:v>50400000</x:v>
      </x:c>
      <x:c r="H10" s="10" t="n">
        <x:f>F10*'Assumptions &amp; Method'!$B$5</x:f>
        <x:v>21600000</x:v>
      </x:c>
      <x:c r="I10" t="str">
        <x:v>Pittsburgh exurbs, healthcare</x:v>
      </x:c>
      <x:c r="J10" t="str">
        <x:v>Directional screening</x:v>
      </x:c>
      <x:c r="K10" t="str">
        <x:v>Target market only</x:v>
      </x:c>
    </x:row>
    <x:row r="11" ht="23" customHeight="1">
      <x:c r="A11" t="str">
        <x:v>Great Lakes East</x:v>
      </x:c>
      <x:c r="B11" t="str">
        <x:v>Tegra Northern West Virginia Flexible Living Fund I</x:v>
      </x:c>
      <x:c r="C11" t="str">
        <x:v>Northern West Virginia</x:v>
      </x:c>
      <x:c r="D11" t="n">
        <x:v>15</x:v>
      </x:c>
      <x:c r="E11" t="n">
        <x:f>D11*'Assumptions &amp; Method'!$B$6</x:f>
        <x:v>900</x:v>
      </x:c>
      <x:c r="F11" s="10" t="n">
        <x:f>D11*'Assumptions &amp; Method'!$B$3</x:f>
        <x:v>45000000</x:v>
      </x:c>
      <x:c r="G11" s="10" t="n">
        <x:f>F11*'Assumptions &amp; Method'!$B$4</x:f>
        <x:v>31499999.999999996</x:v>
      </x:c>
      <x:c r="H11" s="10" t="n">
        <x:f>F11*'Assumptions &amp; Method'!$B$5</x:f>
        <x:v>13500000</x:v>
      </x:c>
      <x:c r="I11" t="str">
        <x:v>Healthcare, energy, interstate corridors</x:v>
      </x:c>
      <x:c r="J11" t="str">
        <x:v>Directional screening</x:v>
      </x:c>
      <x:c r="K11" t="str">
        <x:v>Target market only</x:v>
      </x:c>
    </x:row>
    <x:row r="12" ht="23" customHeight="1">
      <x:c r="A12" t="str">
        <x:v>Great Lakes West</x:v>
      </x:c>
      <x:c r="B12" t="str">
        <x:v>Tegra Detroit Outer Ring Flexible Living Fund I</x:v>
      </x:c>
      <x:c r="C12" t="str">
        <x:v>Detroit Outer Ring</x:v>
      </x:c>
      <x:c r="D12" t="n">
        <x:v>29</x:v>
      </x:c>
      <x:c r="E12" t="n">
        <x:f>D12*'Assumptions &amp; Method'!$B$6</x:f>
        <x:v>1740</x:v>
      </x:c>
      <x:c r="F12" s="10" t="n">
        <x:f>D12*'Assumptions &amp; Method'!$B$3</x:f>
        <x:v>87000000</x:v>
      </x:c>
      <x:c r="G12" s="10" t="n">
        <x:f>F12*'Assumptions &amp; Method'!$B$4</x:f>
        <x:v>60899999.99999999</x:v>
      </x:c>
      <x:c r="H12" s="10" t="n">
        <x:f>F12*'Assumptions &amp; Method'!$B$5</x:f>
        <x:v>26100000</x:v>
      </x:c>
      <x:c r="I12" t="str">
        <x:v>Manufacturing, logistics, healthcare</x:v>
      </x:c>
      <x:c r="J12" t="str">
        <x:v>Directional screening</x:v>
      </x:c>
      <x:c r="K12" t="str">
        <x:v>Target market only</x:v>
      </x:c>
    </x:row>
    <x:row r="13" ht="23" customHeight="1">
      <x:c r="A13" t="str">
        <x:v>Great Lakes West</x:v>
      </x:c>
      <x:c r="B13" t="str">
        <x:v>Tegra West Michigan Flexible Living Fund I</x:v>
      </x:c>
      <x:c r="C13" t="str">
        <x:v>West Michigan</x:v>
      </x:c>
      <x:c r="D13" t="n">
        <x:v>24</x:v>
      </x:c>
      <x:c r="E13" t="n">
        <x:f>D13*'Assumptions &amp; Method'!$B$6</x:f>
        <x:v>1440</x:v>
      </x:c>
      <x:c r="F13" s="10" t="n">
        <x:f>D13*'Assumptions &amp; Method'!$B$3</x:f>
        <x:v>72000000</x:v>
      </x:c>
      <x:c r="G13" s="10" t="n">
        <x:f>F13*'Assumptions &amp; Method'!$B$4</x:f>
        <x:v>50400000</x:v>
      </x:c>
      <x:c r="H13" s="10" t="n">
        <x:f>F13*'Assumptions &amp; Method'!$B$5</x:f>
        <x:v>21600000</x:v>
      </x:c>
      <x:c r="I13" t="str">
        <x:v>Grand Rapids manufacturing, healthcare</x:v>
      </x:c>
      <x:c r="J13" t="str">
        <x:v>Directional screening</x:v>
      </x:c>
      <x:c r="K13" t="str">
        <x:v>Target market only</x:v>
      </x:c>
    </x:row>
    <x:row r="14" ht="23" customHeight="1">
      <x:c r="A14" t="str">
        <x:v>Great Lakes West</x:v>
      </x:c>
      <x:c r="B14" t="str">
        <x:v>Tegra Northern Indiana Flexible Living Fund I</x:v>
      </x:c>
      <x:c r="C14" t="str">
        <x:v>Northern Indiana</x:v>
      </x:c>
      <x:c r="D14" t="n">
        <x:v>29</x:v>
      </x:c>
      <x:c r="E14" t="n">
        <x:f>D14*'Assumptions &amp; Method'!$B$6</x:f>
        <x:v>1740</x:v>
      </x:c>
      <x:c r="F14" s="10" t="n">
        <x:f>D14*'Assumptions &amp; Method'!$B$3</x:f>
        <x:v>87000000</x:v>
      </x:c>
      <x:c r="G14" s="10" t="n">
        <x:f>F14*'Assumptions &amp; Method'!$B$4</x:f>
        <x:v>60899999.99999999</x:v>
      </x:c>
      <x:c r="H14" s="10" t="n">
        <x:f>F14*'Assumptions &amp; Method'!$B$5</x:f>
        <x:v>26100000</x:v>
      </x:c>
      <x:c r="I14" t="str">
        <x:v>Manufacturing, distribution, universities</x:v>
      </x:c>
      <x:c r="J14" t="str">
        <x:v>Directional screening</x:v>
      </x:c>
      <x:c r="K14" t="str">
        <x:v>Target market only</x:v>
      </x:c>
    </x:row>
    <x:row r="15" ht="23" customHeight="1">
      <x:c r="A15" t="str">
        <x:v>Great Lakes West</x:v>
      </x:c>
      <x:c r="B15" t="str">
        <x:v>Tegra Indianapolis Outer Ring Flexible Living Fund I</x:v>
      </x:c>
      <x:c r="C15" t="str">
        <x:v>Indianapolis Outer Ring</x:v>
      </x:c>
      <x:c r="D15" t="n">
        <x:v>34</x:v>
      </x:c>
      <x:c r="E15" t="n">
        <x:f>D15*'Assumptions &amp; Method'!$B$6</x:f>
        <x:v>2040</x:v>
      </x:c>
      <x:c r="F15" s="10" t="n">
        <x:f>D15*'Assumptions &amp; Method'!$B$3</x:f>
        <x:v>102000000</x:v>
      </x:c>
      <x:c r="G15" s="10" t="n">
        <x:f>F15*'Assumptions &amp; Method'!$B$4</x:f>
        <x:v>71400000</x:v>
      </x:c>
      <x:c r="H15" s="10" t="n">
        <x:f>F15*'Assumptions &amp; Method'!$B$5</x:f>
        <x:v>30600000</x:v>
      </x:c>
      <x:c r="I15" t="str">
        <x:v>Distribution, healthcare, workforce</x:v>
      </x:c>
      <x:c r="J15" t="str">
        <x:v>Directional screening</x:v>
      </x:c>
      <x:c r="K15" t="str">
        <x:v>Target market only</x:v>
      </x:c>
    </x:row>
    <x:row r="16" ht="23" customHeight="1">
      <x:c r="A16" t="str">
        <x:v>Great Lakes West</x:v>
      </x:c>
      <x:c r="B16" t="str">
        <x:v>Tegra Southern Wisconsin Flexible Living Fund I</x:v>
      </x:c>
      <x:c r="C16" t="str">
        <x:v>Southern Wisconsin</x:v>
      </x:c>
      <x:c r="D16" t="n">
        <x:v>19</x:v>
      </x:c>
      <x:c r="E16" t="n">
        <x:f>D16*'Assumptions &amp; Method'!$B$6</x:f>
        <x:v>1140</x:v>
      </x:c>
      <x:c r="F16" s="10" t="n">
        <x:f>D16*'Assumptions &amp; Method'!$B$3</x:f>
        <x:v>57000000</x:v>
      </x:c>
      <x:c r="G16" s="10" t="n">
        <x:f>F16*'Assumptions &amp; Method'!$B$4</x:f>
        <x:v>39900000</x:v>
      </x:c>
      <x:c r="H16" s="10" t="n">
        <x:f>F16*'Assumptions &amp; Method'!$B$5</x:f>
        <x:v>17100000</x:v>
      </x:c>
      <x:c r="I16" t="str">
        <x:v>Manufacturing, interstate access</x:v>
      </x:c>
      <x:c r="J16" t="str">
        <x:v>Directional screening</x:v>
      </x:c>
      <x:c r="K16" t="str">
        <x:v>Target market only</x:v>
      </x:c>
    </x:row>
    <x:row r="17" ht="23" customHeight="1">
      <x:c r="A17" t="str">
        <x:v>Midwest Central</x:v>
      </x:c>
      <x:c r="B17" t="str">
        <x:v>Tegra Chicago Outer Ring Flexible Living Fund I</x:v>
      </x:c>
      <x:c r="C17" t="str">
        <x:v>Chicago Outer Ring</x:v>
      </x:c>
      <x:c r="D17" t="n">
        <x:v>24</x:v>
      </x:c>
      <x:c r="E17" t="n">
        <x:f>D17*'Assumptions &amp; Method'!$B$6</x:f>
        <x:v>1440</x:v>
      </x:c>
      <x:c r="F17" s="10" t="n">
        <x:f>D17*'Assumptions &amp; Method'!$B$3</x:f>
        <x:v>72000000</x:v>
      </x:c>
      <x:c r="G17" s="10" t="n">
        <x:f>F17*'Assumptions &amp; Method'!$B$4</x:f>
        <x:v>50400000</x:v>
      </x:c>
      <x:c r="H17" s="10" t="n">
        <x:f>F17*'Assumptions &amp; Method'!$B$5</x:f>
        <x:v>21600000</x:v>
      </x:c>
      <x:c r="I17" t="str">
        <x:v>Industrial corridors, affordability screening</x:v>
      </x:c>
      <x:c r="J17" t="str">
        <x:v>Directional screening</x:v>
      </x:c>
      <x:c r="K17" t="str">
        <x:v>Target market only</x:v>
      </x:c>
    </x:row>
    <x:row r="18" ht="23" customHeight="1">
      <x:c r="A18" t="str">
        <x:v>Midwest Central</x:v>
      </x:c>
      <x:c r="B18" t="str">
        <x:v>Tegra Central Illinois Flexible Living Fund I</x:v>
      </x:c>
      <x:c r="C18" t="str">
        <x:v>Central Illinois</x:v>
      </x:c>
      <x:c r="D18" t="n">
        <x:v>24</x:v>
      </x:c>
      <x:c r="E18" t="n">
        <x:f>D18*'Assumptions &amp; Method'!$B$6</x:f>
        <x:v>1440</x:v>
      </x:c>
      <x:c r="F18" s="10" t="n">
        <x:f>D18*'Assumptions &amp; Method'!$B$3</x:f>
        <x:v>72000000</x:v>
      </x:c>
      <x:c r="G18" s="10" t="n">
        <x:f>F18*'Assumptions &amp; Method'!$B$4</x:f>
        <x:v>50400000</x:v>
      </x:c>
      <x:c r="H18" s="10" t="n">
        <x:f>F18*'Assumptions &amp; Method'!$B$5</x:f>
        <x:v>21600000</x:v>
      </x:c>
      <x:c r="I18" t="str">
        <x:v>Healthcare, university, government</x:v>
      </x:c>
      <x:c r="J18" t="str">
        <x:v>Directional screening</x:v>
      </x:c>
      <x:c r="K18" t="str">
        <x:v>Target market only</x:v>
      </x:c>
    </x:row>
    <x:row r="19" ht="23" customHeight="1">
      <x:c r="A19" t="str">
        <x:v>Midwest Central</x:v>
      </x:c>
      <x:c r="B19" t="str">
        <x:v>Tegra St Louis Corridor Flexible Living Fund I</x:v>
      </x:c>
      <x:c r="C19" t="str">
        <x:v>St Louis Corridor</x:v>
      </x:c>
      <x:c r="D19" t="n">
        <x:v>24</x:v>
      </x:c>
      <x:c r="E19" t="n">
        <x:f>D19*'Assumptions &amp; Method'!$B$6</x:f>
        <x:v>1440</x:v>
      </x:c>
      <x:c r="F19" s="10" t="n">
        <x:f>D19*'Assumptions &amp; Method'!$B$3</x:f>
        <x:v>72000000</x:v>
      </x:c>
      <x:c r="G19" s="10" t="n">
        <x:f>F19*'Assumptions &amp; Method'!$B$4</x:f>
        <x:v>50400000</x:v>
      </x:c>
      <x:c r="H19" s="10" t="n">
        <x:f>F19*'Assumptions &amp; Method'!$B$5</x:f>
        <x:v>21600000</x:v>
      </x:c>
      <x:c r="I19" t="str">
        <x:v>Healthcare, logistics, industry</x:v>
      </x:c>
      <x:c r="J19" t="str">
        <x:v>Directional screening</x:v>
      </x:c>
      <x:c r="K19" t="str">
        <x:v>Target market only</x:v>
      </x:c>
    </x:row>
    <x:row r="20" ht="23" customHeight="1">
      <x:c r="A20" t="str">
        <x:v>Midwest Central</x:v>
      </x:c>
      <x:c r="B20" t="str">
        <x:v>Tegra Kansas City Corridor Flexible Living Fund I</x:v>
      </x:c>
      <x:c r="C20" t="str">
        <x:v>Kansas City Corridor</x:v>
      </x:c>
      <x:c r="D20" t="n">
        <x:v>24</x:v>
      </x:c>
      <x:c r="E20" t="n">
        <x:f>D20*'Assumptions &amp; Method'!$B$6</x:f>
        <x:v>1440</x:v>
      </x:c>
      <x:c r="F20" s="10" t="n">
        <x:f>D20*'Assumptions &amp; Method'!$B$3</x:f>
        <x:v>72000000</x:v>
      </x:c>
      <x:c r="G20" s="10" t="n">
        <x:f>F20*'Assumptions &amp; Method'!$B$4</x:f>
        <x:v>50400000</x:v>
      </x:c>
      <x:c r="H20" s="10" t="n">
        <x:f>F20*'Assumptions &amp; Method'!$B$5</x:f>
        <x:v>21600000</x:v>
      </x:c>
      <x:c r="I20" t="str">
        <x:v>Logistics, manufacturing</x:v>
      </x:c>
      <x:c r="J20" t="str">
        <x:v>Directional screening</x:v>
      </x:c>
      <x:c r="K20" t="str">
        <x:v>Target market only</x:v>
      </x:c>
    </x:row>
    <x:row r="21" ht="23" customHeight="1">
      <x:c r="A21" t="str">
        <x:v>Midwest Central</x:v>
      </x:c>
      <x:c r="B21" t="str">
        <x:v>Tegra Iowa Regional Cities Flexible Living Fund I</x:v>
      </x:c>
      <x:c r="C21" t="str">
        <x:v>Iowa Regional Cities</x:v>
      </x:c>
      <x:c r="D21" t="n">
        <x:v>19</x:v>
      </x:c>
      <x:c r="E21" t="n">
        <x:f>D21*'Assumptions &amp; Method'!$B$6</x:f>
        <x:v>1140</x:v>
      </x:c>
      <x:c r="F21" s="10" t="n">
        <x:f>D21*'Assumptions &amp; Method'!$B$3</x:f>
        <x:v>57000000</x:v>
      </x:c>
      <x:c r="G21" s="10" t="n">
        <x:f>F21*'Assumptions &amp; Method'!$B$4</x:f>
        <x:v>39900000</x:v>
      </x:c>
      <x:c r="H21" s="10" t="n">
        <x:f>F21*'Assumptions &amp; Method'!$B$5</x:f>
        <x:v>17100000</x:v>
      </x:c>
      <x:c r="I21" t="str">
        <x:v>Healthcare, universities, manufacturing</x:v>
      </x:c>
      <x:c r="J21" t="str">
        <x:v>Directional screening</x:v>
      </x:c>
      <x:c r="K21" t="str">
        <x:v>Target market only</x:v>
      </x:c>
    </x:row>
    <x:row r="22" ht="23" customHeight="1">
      <x:c r="A22" t="str">
        <x:v>Southeast Atlantic</x:v>
      </x:c>
      <x:c r="B22" t="str">
        <x:v>Tegra Charlotte Piedmont Flexible Living Fund I</x:v>
      </x:c>
      <x:c r="C22" t="str">
        <x:v>Charlotte Piedmont</x:v>
      </x:c>
      <x:c r="D22" t="n">
        <x:v>34</x:v>
      </x:c>
      <x:c r="E22" t="n">
        <x:f>D22*'Assumptions &amp; Method'!$B$6</x:f>
        <x:v>2040</x:v>
      </x:c>
      <x:c r="F22" s="10" t="n">
        <x:f>D22*'Assumptions &amp; Method'!$B$3</x:f>
        <x:v>102000000</x:v>
      </x:c>
      <x:c r="G22" s="10" t="n">
        <x:f>F22*'Assumptions &amp; Method'!$B$4</x:f>
        <x:v>71400000</x:v>
      </x:c>
      <x:c r="H22" s="10" t="n">
        <x:f>F22*'Assumptions &amp; Method'!$B$5</x:f>
        <x:v>30600000</x:v>
      </x:c>
      <x:c r="I22" t="str">
        <x:v>Population growth, logistics, healthcare</x:v>
      </x:c>
      <x:c r="J22" t="str">
        <x:v>Directional screening</x:v>
      </x:c>
      <x:c r="K22" t="str">
        <x:v>Target market only</x:v>
      </x:c>
    </x:row>
    <x:row r="23" ht="23" customHeight="1">
      <x:c r="A23" t="str">
        <x:v>Southeast Atlantic</x:v>
      </x:c>
      <x:c r="B23" t="str">
        <x:v>Tegra Raleigh Triangle Outer Ring Flexible Living Fund I</x:v>
      </x:c>
      <x:c r="C23" t="str">
        <x:v>Raleigh Triangle Outer Ring</x:v>
      </x:c>
      <x:c r="D23" t="n">
        <x:v>24</x:v>
      </x:c>
      <x:c r="E23" t="n">
        <x:f>D23*'Assumptions &amp; Method'!$B$6</x:f>
        <x:v>1440</x:v>
      </x:c>
      <x:c r="F23" s="10" t="n">
        <x:f>D23*'Assumptions &amp; Method'!$B$3</x:f>
        <x:v>72000000</x:v>
      </x:c>
      <x:c r="G23" s="10" t="n">
        <x:f>F23*'Assumptions &amp; Method'!$B$4</x:f>
        <x:v>50400000</x:v>
      </x:c>
      <x:c r="H23" s="10" t="n">
        <x:f>F23*'Assumptions &amp; Method'!$B$5</x:f>
        <x:v>21600000</x:v>
      </x:c>
      <x:c r="I23" t="str">
        <x:v>Growth, education, workforce</x:v>
      </x:c>
      <x:c r="J23" t="str">
        <x:v>Directional screening</x:v>
      </x:c>
      <x:c r="K23" t="str">
        <x:v>Target market only</x:v>
      </x:c>
    </x:row>
    <x:row r="24" ht="23" customHeight="1">
      <x:c r="A24" t="str">
        <x:v>Southeast Atlantic</x:v>
      </x:c>
      <x:c r="B24" t="str">
        <x:v>Tegra Greenville Spartanburg Flexible Living Fund I</x:v>
      </x:c>
      <x:c r="C24" t="str">
        <x:v>Greenville Spartanburg</x:v>
      </x:c>
      <x:c r="D24" t="n">
        <x:v>29</x:v>
      </x:c>
      <x:c r="E24" t="n">
        <x:f>D24*'Assumptions &amp; Method'!$B$6</x:f>
        <x:v>1740</x:v>
      </x:c>
      <x:c r="F24" s="10" t="n">
        <x:f>D24*'Assumptions &amp; Method'!$B$3</x:f>
        <x:v>87000000</x:v>
      </x:c>
      <x:c r="G24" s="10" t="n">
        <x:f>F24*'Assumptions &amp; Method'!$B$4</x:f>
        <x:v>60899999.99999999</x:v>
      </x:c>
      <x:c r="H24" s="10" t="n">
        <x:f>F24*'Assumptions &amp; Method'!$B$5</x:f>
        <x:v>26100000</x:v>
      </x:c>
      <x:c r="I24" t="str">
        <x:v>Manufacturing, population growth</x:v>
      </x:c>
      <x:c r="J24" t="str">
        <x:v>Directional screening</x:v>
      </x:c>
      <x:c r="K24" t="str">
        <x:v>Target market only</x:v>
      </x:c>
    </x:row>
    <x:row r="25" ht="23" customHeight="1">
      <x:c r="A25" t="str">
        <x:v>Southeast Atlantic</x:v>
      </x:c>
      <x:c r="B25" t="str">
        <x:v>Tegra Coastal Carolinas Inland Flexible Living Fund I</x:v>
      </x:c>
      <x:c r="C25" t="str">
        <x:v>Coastal Carolinas Inland</x:v>
      </x:c>
      <x:c r="D25" t="n">
        <x:v>19</x:v>
      </x:c>
      <x:c r="E25" t="n">
        <x:f>D25*'Assumptions &amp; Method'!$B$6</x:f>
        <x:v>1140</x:v>
      </x:c>
      <x:c r="F25" s="10" t="n">
        <x:f>D25*'Assumptions &amp; Method'!$B$3</x:f>
        <x:v>57000000</x:v>
      </x:c>
      <x:c r="G25" s="10" t="n">
        <x:f>F25*'Assumptions &amp; Method'!$B$4</x:f>
        <x:v>39900000</x:v>
      </x:c>
      <x:c r="H25" s="10" t="n">
        <x:f>F25*'Assumptions &amp; Method'!$B$5</x:f>
        <x:v>17100000</x:v>
      </x:c>
      <x:c r="I25" t="str">
        <x:v>Service workforce, healthcare; seasonality risk</x:v>
      </x:c>
      <x:c r="J25" t="str">
        <x:v>Directional screening</x:v>
      </x:c>
      <x:c r="K25" t="str">
        <x:v>Target market only</x:v>
      </x:c>
    </x:row>
    <x:row r="26" ht="23" customHeight="1">
      <x:c r="A26" t="str">
        <x:v>Southeast Atlantic</x:v>
      </x:c>
      <x:c r="B26" t="str">
        <x:v>Tegra Virginia I-81 Corridor Flexible Living Fund I</x:v>
      </x:c>
      <x:c r="C26" t="str">
        <x:v>Virginia I-81 Corridor</x:v>
      </x:c>
      <x:c r="D26" t="n">
        <x:v>24</x:v>
      </x:c>
      <x:c r="E26" t="n">
        <x:f>D26*'Assumptions &amp; Method'!$B$6</x:f>
        <x:v>1440</x:v>
      </x:c>
      <x:c r="F26" s="10" t="n">
        <x:f>D26*'Assumptions &amp; Method'!$B$3</x:f>
        <x:v>72000000</x:v>
      </x:c>
      <x:c r="G26" s="10" t="n">
        <x:f>F26*'Assumptions &amp; Method'!$B$4</x:f>
        <x:v>50400000</x:v>
      </x:c>
      <x:c r="H26" s="10" t="n">
        <x:f>F26*'Assumptions &amp; Method'!$B$5</x:f>
        <x:v>21600000</x:v>
      </x:c>
      <x:c r="I26" t="str">
        <x:v>Logistics, universities, healthcare</x:v>
      </x:c>
      <x:c r="J26" t="str">
        <x:v>Directional screening</x:v>
      </x:c>
      <x:c r="K26" t="str">
        <x:v>Target market only</x:v>
      </x:c>
    </x:row>
    <x:row r="27" ht="23" customHeight="1">
      <x:c r="A27" t="str">
        <x:v>Southeast Interior</x:v>
      </x:c>
      <x:c r="B27" t="str">
        <x:v>Tegra Atlanta Outer Ring Flexible Living Fund I</x:v>
      </x:c>
      <x:c r="C27" t="str">
        <x:v>Atlanta Outer Ring</x:v>
      </x:c>
      <x:c r="D27" t="n">
        <x:v>39</x:v>
      </x:c>
      <x:c r="E27" t="n">
        <x:f>D27*'Assumptions &amp; Method'!$B$6</x:f>
        <x:v>2340</x:v>
      </x:c>
      <x:c r="F27" s="10" t="n">
        <x:f>D27*'Assumptions &amp; Method'!$B$3</x:f>
        <x:v>117000000</x:v>
      </x:c>
      <x:c r="G27" s="10" t="n">
        <x:f>F27*'Assumptions &amp; Method'!$B$4</x:f>
        <x:v>81900000</x:v>
      </x:c>
      <x:c r="H27" s="10" t="n">
        <x:f>F27*'Assumptions &amp; Method'!$B$5</x:f>
        <x:v>35100000</x:v>
      </x:c>
      <x:c r="I27" t="str">
        <x:v>Growth, distribution, healthcare</x:v>
      </x:c>
      <x:c r="J27" t="str">
        <x:v>Directional screening</x:v>
      </x:c>
      <x:c r="K27" t="str">
        <x:v>Target market only</x:v>
      </x:c>
    </x:row>
    <x:row r="28" ht="23" customHeight="1">
      <x:c r="A28" t="str">
        <x:v>Southeast Interior</x:v>
      </x:c>
      <x:c r="B28" t="str">
        <x:v>Tegra Nashville Middle Tennessee Flexible Living Fund I</x:v>
      </x:c>
      <x:c r="C28" t="str">
        <x:v>Nashville Middle Tennessee</x:v>
      </x:c>
      <x:c r="D28" t="n">
        <x:v>29</x:v>
      </x:c>
      <x:c r="E28" t="n">
        <x:f>D28*'Assumptions &amp; Method'!$B$6</x:f>
        <x:v>1740</x:v>
      </x:c>
      <x:c r="F28" s="10" t="n">
        <x:f>D28*'Assumptions &amp; Method'!$B$3</x:f>
        <x:v>87000000</x:v>
      </x:c>
      <x:c r="G28" s="10" t="n">
        <x:f>F28*'Assumptions &amp; Method'!$B$4</x:f>
        <x:v>60899999.99999999</x:v>
      </x:c>
      <x:c r="H28" s="10" t="n">
        <x:f>F28*'Assumptions &amp; Method'!$B$5</x:f>
        <x:v>26100000</x:v>
      </x:c>
      <x:c r="I28" t="str">
        <x:v>Healthcare, construction, tourism workforce</x:v>
      </x:c>
      <x:c r="J28" t="str">
        <x:v>Directional screening</x:v>
      </x:c>
      <x:c r="K28" t="str">
        <x:v>Target market only</x:v>
      </x:c>
    </x:row>
    <x:row r="29" ht="23" customHeight="1">
      <x:c r="A29" t="str">
        <x:v>Southeast Interior</x:v>
      </x:c>
      <x:c r="B29" t="str">
        <x:v>Tegra Knoxville East Tennessee Flexible Living Fund I</x:v>
      </x:c>
      <x:c r="C29" t="str">
        <x:v>Knoxville East Tennessee</x:v>
      </x:c>
      <x:c r="D29" t="n">
        <x:v>24</x:v>
      </x:c>
      <x:c r="E29" t="n">
        <x:f>D29*'Assumptions &amp; Method'!$B$6</x:f>
        <x:v>1440</x:v>
      </x:c>
      <x:c r="F29" s="10" t="n">
        <x:f>D29*'Assumptions &amp; Method'!$B$3</x:f>
        <x:v>72000000</x:v>
      </x:c>
      <x:c r="G29" s="10" t="n">
        <x:f>F29*'Assumptions &amp; Method'!$B$4</x:f>
        <x:v>50400000</x:v>
      </x:c>
      <x:c r="H29" s="10" t="n">
        <x:f>F29*'Assumptions &amp; Method'!$B$5</x:f>
        <x:v>21600000</x:v>
      </x:c>
      <x:c r="I29" t="str">
        <x:v>Healthcare, universities, logistics</x:v>
      </x:c>
      <x:c r="J29" t="str">
        <x:v>Directional screening</x:v>
      </x:c>
      <x:c r="K29" t="str">
        <x:v>Target market only</x:v>
      </x:c>
    </x:row>
    <x:row r="30" ht="23" customHeight="1">
      <x:c r="A30" t="str">
        <x:v>Southeast Interior</x:v>
      </x:c>
      <x:c r="B30" t="str">
        <x:v>Tegra Huntsville North Alabama Flexible Living Fund I</x:v>
      </x:c>
      <x:c r="C30" t="str">
        <x:v>Huntsville North Alabama</x:v>
      </x:c>
      <x:c r="D30" t="n">
        <x:v>29</x:v>
      </x:c>
      <x:c r="E30" t="n">
        <x:f>D30*'Assumptions &amp; Method'!$B$6</x:f>
        <x:v>1740</x:v>
      </x:c>
      <x:c r="F30" s="10" t="n">
        <x:f>D30*'Assumptions &amp; Method'!$B$3</x:f>
        <x:v>87000000</x:v>
      </x:c>
      <x:c r="G30" s="10" t="n">
        <x:f>F30*'Assumptions &amp; Method'!$B$4</x:f>
        <x:v>60899999.99999999</x:v>
      </x:c>
      <x:c r="H30" s="10" t="n">
        <x:f>F30*'Assumptions &amp; Method'!$B$5</x:f>
        <x:v>26100000</x:v>
      </x:c>
      <x:c r="I30" t="str">
        <x:v>Aerospace, manufacturing, growth</x:v>
      </x:c>
      <x:c r="J30" t="str">
        <x:v>Directional screening</x:v>
      </x:c>
      <x:c r="K30" t="str">
        <x:v>Target market only</x:v>
      </x:c>
    </x:row>
    <x:row r="31" ht="23" customHeight="1">
      <x:c r="A31" t="str">
        <x:v>Southeast Interior</x:v>
      </x:c>
      <x:c r="B31" t="str">
        <x:v>Tegra Birmingham Central Alabama Flexible Living Fund I</x:v>
      </x:c>
      <x:c r="C31" t="str">
        <x:v>Birmingham Central Alabama</x:v>
      </x:c>
      <x:c r="D31" t="n">
        <x:v>19</x:v>
      </x:c>
      <x:c r="E31" t="n">
        <x:f>D31*'Assumptions &amp; Method'!$B$6</x:f>
        <x:v>1140</x:v>
      </x:c>
      <x:c r="F31" s="10" t="n">
        <x:f>D31*'Assumptions &amp; Method'!$B$3</x:f>
        <x:v>57000000</x:v>
      </x:c>
      <x:c r="G31" s="10" t="n">
        <x:f>F31*'Assumptions &amp; Method'!$B$4</x:f>
        <x:v>39900000</x:v>
      </x:c>
      <x:c r="H31" s="10" t="n">
        <x:f>F31*'Assumptions &amp; Method'!$B$5</x:f>
        <x:v>17100000</x:v>
      </x:c>
      <x:c r="I31" t="str">
        <x:v>Healthcare, industry, logistics</x:v>
      </x:c>
      <x:c r="J31" t="str">
        <x:v>Directional screening</x:v>
      </x:c>
      <x:c r="K31" t="str">
        <x:v>Target market only</x:v>
      </x:c>
    </x:row>
    <x:row r="32" ht="23" customHeight="1">
      <x:c r="A32" t="str">
        <x:v>Texas South Central</x:v>
      </x:c>
      <x:c r="B32" t="str">
        <x:v>Tegra Dallas Fort Worth Outer Ring Flexible Living Fund I</x:v>
      </x:c>
      <x:c r="C32" t="str">
        <x:v>Dallas Fort Worth Outer Ring</x:v>
      </x:c>
      <x:c r="D32" t="n">
        <x:v>43</x:v>
      </x:c>
      <x:c r="E32" t="n">
        <x:f>D32*'Assumptions &amp; Method'!$B$6</x:f>
        <x:v>2580</x:v>
      </x:c>
      <x:c r="F32" s="10" t="n">
        <x:f>D32*'Assumptions &amp; Method'!$B$3</x:f>
        <x:v>129000000</x:v>
      </x:c>
      <x:c r="G32" s="10" t="n">
        <x:f>F32*'Assumptions &amp; Method'!$B$4</x:f>
        <x:v>90300000</x:v>
      </x:c>
      <x:c r="H32" s="10" t="n">
        <x:f>F32*'Assumptions &amp; Method'!$B$5</x:f>
        <x:v>38700000</x:v>
      </x:c>
      <x:c r="I32" t="str">
        <x:v>Metro growth, logistics, healthcare</x:v>
      </x:c>
      <x:c r="J32" t="str">
        <x:v>Directional screening</x:v>
      </x:c>
      <x:c r="K32" t="str">
        <x:v>Target market only</x:v>
      </x:c>
    </x:row>
    <x:row r="33" ht="23" customHeight="1">
      <x:c r="A33" t="str">
        <x:v>Texas South Central</x:v>
      </x:c>
      <x:c r="B33" t="str">
        <x:v>Tegra Houston Gulf Corridor Flexible Living Fund I</x:v>
      </x:c>
      <x:c r="C33" t="str">
        <x:v>Houston Gulf Corridor</x:v>
      </x:c>
      <x:c r="D33" t="n">
        <x:v>39</x:v>
      </x:c>
      <x:c r="E33" t="n">
        <x:f>D33*'Assumptions &amp; Method'!$B$6</x:f>
        <x:v>2340</x:v>
      </x:c>
      <x:c r="F33" s="10" t="n">
        <x:f>D33*'Assumptions &amp; Method'!$B$3</x:f>
        <x:v>117000000</x:v>
      </x:c>
      <x:c r="G33" s="10" t="n">
        <x:f>F33*'Assumptions &amp; Method'!$B$4</x:f>
        <x:v>81900000</x:v>
      </x:c>
      <x:c r="H33" s="10" t="n">
        <x:f>F33*'Assumptions &amp; Method'!$B$5</x:f>
        <x:v>35100000</x:v>
      </x:c>
      <x:c r="I33" t="str">
        <x:v>Metro growth, industrial, medical</x:v>
      </x:c>
      <x:c r="J33" t="str">
        <x:v>Directional screening</x:v>
      </x:c>
      <x:c r="K33" t="str">
        <x:v>Target market only</x:v>
      </x:c>
    </x:row>
    <x:row r="34" ht="23" customHeight="1">
      <x:c r="A34" t="str">
        <x:v>Texas South Central</x:v>
      </x:c>
      <x:c r="B34" t="str">
        <x:v>Tegra San Antonio Central Texas Flexible Living Fund I</x:v>
      </x:c>
      <x:c r="C34" t="str">
        <x:v>San Antonio Central Texas</x:v>
      </x:c>
      <x:c r="D34" t="n">
        <x:v>29</x:v>
      </x:c>
      <x:c r="E34" t="n">
        <x:f>D34*'Assumptions &amp; Method'!$B$6</x:f>
        <x:v>1740</x:v>
      </x:c>
      <x:c r="F34" s="10" t="n">
        <x:f>D34*'Assumptions &amp; Method'!$B$3</x:f>
        <x:v>87000000</x:v>
      </x:c>
      <x:c r="G34" s="10" t="n">
        <x:f>F34*'Assumptions &amp; Method'!$B$4</x:f>
        <x:v>60899999.99999999</x:v>
      </x:c>
      <x:c r="H34" s="10" t="n">
        <x:f>F34*'Assumptions &amp; Method'!$B$5</x:f>
        <x:v>26100000</x:v>
      </x:c>
      <x:c r="I34" t="str">
        <x:v>Military, healthcare, workforce</x:v>
      </x:c>
      <x:c r="J34" t="str">
        <x:v>Directional screening</x:v>
      </x:c>
      <x:c r="K34" t="str">
        <x:v>Target market only</x:v>
      </x:c>
    </x:row>
    <x:row r="35" ht="23" customHeight="1">
      <x:c r="A35" t="str">
        <x:v>Texas South Central</x:v>
      </x:c>
      <x:c r="B35" t="str">
        <x:v>Tegra Austin Regional Corridor Flexible Living Fund I</x:v>
      </x:c>
      <x:c r="C35" t="str">
        <x:v>Austin Regional Corridor</x:v>
      </x:c>
      <x:c r="D35" t="n">
        <x:v>24</x:v>
      </x:c>
      <x:c r="E35" t="n">
        <x:f>D35*'Assumptions &amp; Method'!$B$6</x:f>
        <x:v>1440</x:v>
      </x:c>
      <x:c r="F35" s="10" t="n">
        <x:f>D35*'Assumptions &amp; Method'!$B$3</x:f>
        <x:v>72000000</x:v>
      </x:c>
      <x:c r="G35" s="10" t="n">
        <x:f>F35*'Assumptions &amp; Method'!$B$4</x:f>
        <x:v>50400000</x:v>
      </x:c>
      <x:c r="H35" s="10" t="n">
        <x:f>F35*'Assumptions &amp; Method'!$B$5</x:f>
        <x:v>21600000</x:v>
      </x:c>
      <x:c r="I35" t="str">
        <x:v>Growth, manufacturing; price discipline</x:v>
      </x:c>
      <x:c r="J35" t="str">
        <x:v>Directional screening</x:v>
      </x:c>
      <x:c r="K35" t="str">
        <x:v>Target market only</x:v>
      </x:c>
    </x:row>
    <x:row r="36" ht="23" customHeight="1">
      <x:c r="A36" t="str">
        <x:v>Texas South Central</x:v>
      </x:c>
      <x:c r="B36" t="str">
        <x:v>Tegra Arkansas Northwest Corridor Flexible Living Fund I</x:v>
      </x:c>
      <x:c r="C36" t="str">
        <x:v>Arkansas Northwest Corridor</x:v>
      </x:c>
      <x:c r="D36" t="n">
        <x:v>24</x:v>
      </x:c>
      <x:c r="E36" t="n">
        <x:f>D36*'Assumptions &amp; Method'!$B$6</x:f>
        <x:v>1440</x:v>
      </x:c>
      <x:c r="F36" s="10" t="n">
        <x:f>D36*'Assumptions &amp; Method'!$B$3</x:f>
        <x:v>72000000</x:v>
      </x:c>
      <x:c r="G36" s="10" t="n">
        <x:f>F36*'Assumptions &amp; Method'!$B$4</x:f>
        <x:v>50400000</x:v>
      </x:c>
      <x:c r="H36" s="10" t="n">
        <x:f>F36*'Assumptions &amp; Method'!$B$5</x:f>
        <x:v>21600000</x:v>
      </x:c>
      <x:c r="I36" t="str">
        <x:v>Manufacturing, growth, logistics</x:v>
      </x:c>
      <x:c r="J36" t="str">
        <x:v>Directional screening</x:v>
      </x:c>
      <x:c r="K36" t="str">
        <x:v>Target market only</x:v>
      </x:c>
    </x:row>
    <x:row r="37" ht="23" customHeight="1">
      <x:c r="A37" t="str">
        <x:v>Western Select</x:v>
      </x:c>
      <x:c r="B37" t="str">
        <x:v>Tegra Phoenix Outer Ring Flexible Living Fund I</x:v>
      </x:c>
      <x:c r="C37" t="str">
        <x:v>Phoenix Outer Ring</x:v>
      </x:c>
      <x:c r="D37" t="n">
        <x:v>29</x:v>
      </x:c>
      <x:c r="E37" t="n">
        <x:f>D37*'Assumptions &amp; Method'!$B$6</x:f>
        <x:v>1740</x:v>
      </x:c>
      <x:c r="F37" s="10" t="n">
        <x:f>D37*'Assumptions &amp; Method'!$B$3</x:f>
        <x:v>87000000</x:v>
      </x:c>
      <x:c r="G37" s="10" t="n">
        <x:f>F37*'Assumptions &amp; Method'!$B$4</x:f>
        <x:v>60899999.99999999</x:v>
      </x:c>
      <x:c r="H37" s="10" t="n">
        <x:f>F37*'Assumptions &amp; Method'!$B$5</x:f>
        <x:v>26100000</x:v>
      </x:c>
      <x:c r="I37" t="str">
        <x:v>Growth, construction, logistics; water/heat risk</x:v>
      </x:c>
      <x:c r="J37" t="str">
        <x:v>Directional screening</x:v>
      </x:c>
      <x:c r="K37" t="str">
        <x:v>Target market only</x:v>
      </x:c>
    </x:row>
    <x:row r="38" ht="23" customHeight="1">
      <x:c r="A38" t="str">
        <x:v>Western Select</x:v>
      </x:c>
      <x:c r="B38" t="str">
        <x:v>Tegra Las Vegas Outer Ring Flexible Living Fund I</x:v>
      </x:c>
      <x:c r="C38" t="str">
        <x:v>Las Vegas Outer Ring</x:v>
      </x:c>
      <x:c r="D38" t="n">
        <x:v>15</x:v>
      </x:c>
      <x:c r="E38" t="n">
        <x:f>D38*'Assumptions &amp; Method'!$B$6</x:f>
        <x:v>900</x:v>
      </x:c>
      <x:c r="F38" s="10" t="n">
        <x:f>D38*'Assumptions &amp; Method'!$B$3</x:f>
        <x:v>45000000</x:v>
      </x:c>
      <x:c r="G38" s="10" t="n">
        <x:f>F38*'Assumptions &amp; Method'!$B$4</x:f>
        <x:v>31499999.999999996</x:v>
      </x:c>
      <x:c r="H38" s="10" t="n">
        <x:f>F38*'Assumptions &amp; Method'!$B$5</x:f>
        <x:v>13500000</x:v>
      </x:c>
      <x:c r="I38" t="str">
        <x:v>Service workforce, logistics</x:v>
      </x:c>
      <x:c r="J38" t="str">
        <x:v>Directional screening</x:v>
      </x:c>
      <x:c r="K38" t="str">
        <x:v>Target market only</x:v>
      </x:c>
    </x:row>
    <x:row r="39" ht="23" customHeight="1">
      <x:c r="A39" t="str">
        <x:v>Western Select</x:v>
      </x:c>
      <x:c r="B39" t="str">
        <x:v>Tegra Salt Lake Utah Corridor Flexible Living Fund I</x:v>
      </x:c>
      <x:c r="C39" t="str">
        <x:v>Salt Lake Utah Corridor</x:v>
      </x:c>
      <x:c r="D39" t="n">
        <x:v>15</x:v>
      </x:c>
      <x:c r="E39" t="n">
        <x:f>D39*'Assumptions &amp; Method'!$B$6</x:f>
        <x:v>900</x:v>
      </x:c>
      <x:c r="F39" s="10" t="n">
        <x:f>D39*'Assumptions &amp; Method'!$B$3</x:f>
        <x:v>45000000</x:v>
      </x:c>
      <x:c r="G39" s="10" t="n">
        <x:f>F39*'Assumptions &amp; Method'!$B$4</x:f>
        <x:v>31499999.999999996</x:v>
      </x:c>
      <x:c r="H39" s="10" t="n">
        <x:f>F39*'Assumptions &amp; Method'!$B$5</x:f>
        <x:v>13500000</x:v>
      </x:c>
      <x:c r="I39" t="str">
        <x:v>Logistics, healthcare; price discipline</x:v>
      </x:c>
      <x:c r="J39" t="str">
        <x:v>Directional screening</x:v>
      </x:c>
      <x:c r="K39" t="str">
        <x:v>Target market only</x:v>
      </x:c>
    </x:row>
    <x:row r="40" ht="23" customHeight="1">
      <x:c r="A40" t="str">
        <x:v>Western Select</x:v>
      </x:c>
      <x:c r="B40" t="str">
        <x:v>Tegra Inland Empire California Flexible Living Fund I</x:v>
      </x:c>
      <x:c r="C40" t="str">
        <x:v>Inland Empire California</x:v>
      </x:c>
      <x:c r="D40" t="n">
        <x:v>15</x:v>
      </x:c>
      <x:c r="E40" t="n">
        <x:f>D40*'Assumptions &amp; Method'!$B$6</x:f>
        <x:v>900</x:v>
      </x:c>
      <x:c r="F40" s="10" t="n">
        <x:f>D40*'Assumptions &amp; Method'!$B$3</x:f>
        <x:v>45000000</x:v>
      </x:c>
      <x:c r="G40" s="10" t="n">
        <x:f>F40*'Assumptions &amp; Method'!$B$4</x:f>
        <x:v>31499999.999999996</x:v>
      </x:c>
      <x:c r="H40" s="10" t="n">
        <x:f>F40*'Assumptions &amp; Method'!$B$5</x:f>
        <x:v>13500000</x:v>
      </x:c>
      <x:c r="I40" t="str">
        <x:v>Distribution; regulatory and pricing risks</x:v>
      </x:c>
      <x:c r="J40" t="str">
        <x:v>Directional screening</x:v>
      </x:c>
      <x:c r="K40" t="str">
        <x:v>Target market only</x:v>
      </x:c>
    </x:row>
    <x:row r="41" ht="23" customHeight="1">
      <x:c r="A41" t="str">
        <x:v>Western Select</x:v>
      </x:c>
      <x:c r="B41" t="str">
        <x:v>Tegra Colorado Front Range Secondary Flexible Living Fund I</x:v>
      </x:c>
      <x:c r="C41" t="str">
        <x:v>Colorado Front Range Secondary</x:v>
      </x:c>
      <x:c r="D41" t="n">
        <x:v>10</x:v>
      </x:c>
      <x:c r="E41" t="n">
        <x:f>D41*'Assumptions &amp; Method'!$B$6</x:f>
        <x:v>600</x:v>
      </x:c>
      <x:c r="F41" s="10" t="n">
        <x:f>D41*'Assumptions &amp; Method'!$B$3</x:f>
        <x:v>30000000</x:v>
      </x:c>
      <x:c r="G41" s="10" t="n">
        <x:f>F41*'Assumptions &amp; Method'!$B$4</x:f>
        <x:v>21000000</x:v>
      </x:c>
      <x:c r="H41" s="10" t="n">
        <x:f>F41*'Assumptions &amp; Method'!$B$5</x:f>
        <x:v>9000000</x:v>
      </x:c>
      <x:c r="I41" t="str">
        <x:v>Healthcare, logistics; higher acquisition cost</x:v>
      </x:c>
      <x:c r="J41" t="str">
        <x:v>Directional screening</x:v>
      </x:c>
      <x:c r="K41" t="str">
        <x:v>Target market only</x:v>
      </x:c>
    </x:row>
    <x:row r="42" ht="23" customHeight="1">
      <x:c r="A42" s="14" t="str">
        <x:v>TOTAL</x:v>
      </x:c>
      <x:c r="B42" s="14" t="str">
        <x:v>40 proposed market funds</x:v>
      </x:c>
      <x:c r="C42" s="14" t="str">
        <x:v>Strategic deployment</x:v>
      </x:c>
      <x:c r="D42" s="14" t="n">
        <x:f>SUM(D2:D41)</x:f>
        <x:v>1000</x:v>
      </x:c>
      <x:c r="E42" s="14" t="n">
        <x:f>SUM(E2:E41)</x:f>
        <x:v>60000</x:v>
      </x:c>
      <x:c r="F42" s="15" t="n">
        <x:f>SUM(F2:F41)</x:f>
        <x:v>3000000000</x:v>
      </x:c>
      <x:c r="G42" s="15" t="n">
        <x:f>SUM(G2:G41)</x:f>
        <x:v>2100000000</x:v>
      </x:c>
      <x:c r="H42" s="15" t="n">
        <x:f>SUM(H2:H41)</x:f>
        <x:v>900000000</x:v>
      </x:c>
      <x:c r="I42" s="14"/>
      <x:c r="J42" s="14"/>
      <x:c r="K42" s="14"/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workbookViewId="0">
      <x:pane ySplit="1" topLeftCell="A2" activePane="bottomLeft" state="frozen"/>
    </x:sheetView>
  </x:sheetViews>
  <x:sheetFormatPr defaultRowHeight="15"/>
  <x:cols>
    <x:col min="1" max="1" width="28" hidden="0" customWidth="1"/>
    <x:col min="2" max="2" width="16" hidden="0" customWidth="1"/>
    <x:col min="3" max="3" width="17" hidden="0" customWidth="1"/>
    <x:col min="4" max="4" width="25" hidden="0" customWidth="1"/>
    <x:col min="5" max="5" width="25" hidden="0" customWidth="1"/>
    <x:col min="6" max="6" width="25" hidden="0" customWidth="1"/>
  </x:cols>
  <x:sheetData>
    <x:row r="1" ht="23" customHeight="1">
      <x:c r="A1" s="7" t="str">
        <x:v>Region</x:v>
      </x:c>
      <x:c r="B1" s="7" t="str">
        <x:v>Fund count</x:v>
      </x:c>
      <x:c r="C1" s="7" t="str">
        <x:v>Properties</x:v>
      </x:c>
      <x:c r="D1" s="7" t="str">
        <x:v>Total capital ($)</x:v>
      </x:c>
      <x:c r="E1" s="7" t="str">
        <x:v>Senior debt ($)</x:v>
      </x:c>
      <x:c r="F1" s="7" t="str">
        <x:v>Preferred equity ($)</x:v>
      </x:c>
    </x:row>
    <x:row r="2" ht="23" customHeight="1">
      <x:c r="A2" t="str">
        <x:v>Northeast Core</x:v>
      </x:c>
      <x:c r="B2" t="n">
        <x:f>COUNTIF('40 Market Funds'!$A$2:$A$41,A2)</x:f>
        <x:v>5</x:v>
      </x:c>
      <x:c r="C2" t="n">
        <x:f>SUMIF('40 Market Funds'!$A$2:$A$41,A2,'40 Market Funds'!$D$2:$D$41)</x:f>
        <x:v>96</x:v>
      </x:c>
      <x:c r="D2" s="10" t="n">
        <x:f>SUMIF('40 Market Funds'!$A$2:$A$41,A2,'40 Market Funds'!$F$2:$F$41)</x:f>
        <x:v>288000000</x:v>
      </x:c>
      <x:c r="E2" s="10" t="n">
        <x:f>SUMIF('40 Market Funds'!$A$2:$A$41,A2,'40 Market Funds'!$G$2:$G$41)</x:f>
        <x:v>201600000</x:v>
      </x:c>
      <x:c r="F2" s="10" t="n">
        <x:f>SUMIF('40 Market Funds'!$A$2:$A$41,A2,'40 Market Funds'!$H$2:$H$41)</x:f>
        <x:v>86400000</x:v>
      </x:c>
    </x:row>
    <x:row r="3" ht="23" customHeight="1">
      <x:c r="A3" t="str">
        <x:v>Great Lakes East</x:v>
      </x:c>
      <x:c r="B3" t="n">
        <x:f>COUNTIF('40 Market Funds'!$A$2:$A$41,A3)</x:f>
        <x:v>5</x:v>
      </x:c>
      <x:c r="C3" t="n">
        <x:f>SUMIF('40 Market Funds'!$A$2:$A$41,A3,'40 Market Funds'!$D$2:$D$41)</x:f>
        <x:v>141</x:v>
      </x:c>
      <x:c r="D3" s="10" t="n">
        <x:f>SUMIF('40 Market Funds'!$A$2:$A$41,A3,'40 Market Funds'!$F$2:$F$41)</x:f>
        <x:v>423000000</x:v>
      </x:c>
      <x:c r="E3" s="10" t="n">
        <x:f>SUMIF('40 Market Funds'!$A$2:$A$41,A3,'40 Market Funds'!$G$2:$G$41)</x:f>
        <x:v>296100000</x:v>
      </x:c>
      <x:c r="F3" s="10" t="n">
        <x:f>SUMIF('40 Market Funds'!$A$2:$A$41,A3,'40 Market Funds'!$H$2:$H$41)</x:f>
        <x:v>126900000</x:v>
      </x:c>
    </x:row>
    <x:row r="4" ht="23" customHeight="1">
      <x:c r="A4" t="str">
        <x:v>Great Lakes West</x:v>
      </x:c>
      <x:c r="B4" t="n">
        <x:f>COUNTIF('40 Market Funds'!$A$2:$A$41,A4)</x:f>
        <x:v>5</x:v>
      </x:c>
      <x:c r="C4" t="n">
        <x:f>SUMIF('40 Market Funds'!$A$2:$A$41,A4,'40 Market Funds'!$D$2:$D$41)</x:f>
        <x:v>135</x:v>
      </x:c>
      <x:c r="D4" s="10" t="n">
        <x:f>SUMIF('40 Market Funds'!$A$2:$A$41,A4,'40 Market Funds'!$F$2:$F$41)</x:f>
        <x:v>405000000</x:v>
      </x:c>
      <x:c r="E4" s="10" t="n">
        <x:f>SUMIF('40 Market Funds'!$A$2:$A$41,A4,'40 Market Funds'!$G$2:$G$41)</x:f>
        <x:v>283500000</x:v>
      </x:c>
      <x:c r="F4" s="10" t="n">
        <x:f>SUMIF('40 Market Funds'!$A$2:$A$41,A4,'40 Market Funds'!$H$2:$H$41)</x:f>
        <x:v>121500000</x:v>
      </x:c>
    </x:row>
    <x:row r="5" ht="23" customHeight="1">
      <x:c r="A5" t="str">
        <x:v>Midwest Central</x:v>
      </x:c>
      <x:c r="B5" t="n">
        <x:f>COUNTIF('40 Market Funds'!$A$2:$A$41,A5)</x:f>
        <x:v>5</x:v>
      </x:c>
      <x:c r="C5" t="n">
        <x:f>SUMIF('40 Market Funds'!$A$2:$A$41,A5,'40 Market Funds'!$D$2:$D$41)</x:f>
        <x:v>115</x:v>
      </x:c>
      <x:c r="D5" s="10" t="n">
        <x:f>SUMIF('40 Market Funds'!$A$2:$A$41,A5,'40 Market Funds'!$F$2:$F$41)</x:f>
        <x:v>345000000</x:v>
      </x:c>
      <x:c r="E5" s="10" t="n">
        <x:f>SUMIF('40 Market Funds'!$A$2:$A$41,A5,'40 Market Funds'!$G$2:$G$41)</x:f>
        <x:v>241500000</x:v>
      </x:c>
      <x:c r="F5" s="10" t="n">
        <x:f>SUMIF('40 Market Funds'!$A$2:$A$41,A5,'40 Market Funds'!$H$2:$H$41)</x:f>
        <x:v>103500000</x:v>
      </x:c>
    </x:row>
    <x:row r="6" ht="23" customHeight="1">
      <x:c r="A6" t="str">
        <x:v>Southeast Atlantic</x:v>
      </x:c>
      <x:c r="B6" t="n">
        <x:f>COUNTIF('40 Market Funds'!$A$2:$A$41,A6)</x:f>
        <x:v>5</x:v>
      </x:c>
      <x:c r="C6" t="n">
        <x:f>SUMIF('40 Market Funds'!$A$2:$A$41,A6,'40 Market Funds'!$D$2:$D$41)</x:f>
        <x:v>130</x:v>
      </x:c>
      <x:c r="D6" s="10" t="n">
        <x:f>SUMIF('40 Market Funds'!$A$2:$A$41,A6,'40 Market Funds'!$F$2:$F$41)</x:f>
        <x:v>390000000</x:v>
      </x:c>
      <x:c r="E6" s="10" t="n">
        <x:f>SUMIF('40 Market Funds'!$A$2:$A$41,A6,'40 Market Funds'!$G$2:$G$41)</x:f>
        <x:v>273000000</x:v>
      </x:c>
      <x:c r="F6" s="10" t="n">
        <x:f>SUMIF('40 Market Funds'!$A$2:$A$41,A6,'40 Market Funds'!$H$2:$H$41)</x:f>
        <x:v>117000000</x:v>
      </x:c>
    </x:row>
    <x:row r="7" ht="23" customHeight="1">
      <x:c r="A7" t="str">
        <x:v>Southeast Interior</x:v>
      </x:c>
      <x:c r="B7" t="n">
        <x:f>COUNTIF('40 Market Funds'!$A$2:$A$41,A7)</x:f>
        <x:v>5</x:v>
      </x:c>
      <x:c r="C7" t="n">
        <x:f>SUMIF('40 Market Funds'!$A$2:$A$41,A7,'40 Market Funds'!$D$2:$D$41)</x:f>
        <x:v>140</x:v>
      </x:c>
      <x:c r="D7" s="10" t="n">
        <x:f>SUMIF('40 Market Funds'!$A$2:$A$41,A7,'40 Market Funds'!$F$2:$F$41)</x:f>
        <x:v>420000000</x:v>
      </x:c>
      <x:c r="E7" s="10" t="n">
        <x:f>SUMIF('40 Market Funds'!$A$2:$A$41,A7,'40 Market Funds'!$G$2:$G$41)</x:f>
        <x:v>294000000</x:v>
      </x:c>
      <x:c r="F7" s="10" t="n">
        <x:f>SUMIF('40 Market Funds'!$A$2:$A$41,A7,'40 Market Funds'!$H$2:$H$41)</x:f>
        <x:v>126000000</x:v>
      </x:c>
    </x:row>
    <x:row r="8" ht="23" customHeight="1">
      <x:c r="A8" t="str">
        <x:v>Texas South Central</x:v>
      </x:c>
      <x:c r="B8" t="n">
        <x:f>COUNTIF('40 Market Funds'!$A$2:$A$41,A8)</x:f>
        <x:v>5</x:v>
      </x:c>
      <x:c r="C8" t="n">
        <x:f>SUMIF('40 Market Funds'!$A$2:$A$41,A8,'40 Market Funds'!$D$2:$D$41)</x:f>
        <x:v>159</x:v>
      </x:c>
      <x:c r="D8" s="10" t="n">
        <x:f>SUMIF('40 Market Funds'!$A$2:$A$41,A8,'40 Market Funds'!$F$2:$F$41)</x:f>
        <x:v>477000000</x:v>
      </x:c>
      <x:c r="E8" s="10" t="n">
        <x:f>SUMIF('40 Market Funds'!$A$2:$A$41,A8,'40 Market Funds'!$G$2:$G$41)</x:f>
        <x:v>333900000</x:v>
      </x:c>
      <x:c r="F8" s="10" t="n">
        <x:f>SUMIF('40 Market Funds'!$A$2:$A$41,A8,'40 Market Funds'!$H$2:$H$41)</x:f>
        <x:v>143100000</x:v>
      </x:c>
    </x:row>
    <x:row r="9" ht="23" customHeight="1">
      <x:c r="A9" t="str">
        <x:v>Western Select</x:v>
      </x:c>
      <x:c r="B9" t="n">
        <x:f>COUNTIF('40 Market Funds'!$A$2:$A$41,A9)</x:f>
        <x:v>5</x:v>
      </x:c>
      <x:c r="C9" t="n">
        <x:f>SUMIF('40 Market Funds'!$A$2:$A$41,A9,'40 Market Funds'!$D$2:$D$41)</x:f>
        <x:v>84</x:v>
      </x:c>
      <x:c r="D9" s="10" t="n">
        <x:f>SUMIF('40 Market Funds'!$A$2:$A$41,A9,'40 Market Funds'!$F$2:$F$41)</x:f>
        <x:v>252000000</x:v>
      </x:c>
      <x:c r="E9" s="10" t="n">
        <x:f>SUMIF('40 Market Funds'!$A$2:$A$41,A9,'40 Market Funds'!$G$2:$G$41)</x:f>
        <x:v>176399999.99999997</x:v>
      </x:c>
      <x:c r="F9" s="10" t="n">
        <x:f>SUMIF('40 Market Funds'!$A$2:$A$41,A9,'40 Market Funds'!$H$2:$H$41)</x:f>
        <x:v>75600000</x:v>
      </x:c>
    </x:row>
    <x:row r="10" ht="23" customHeight="1">
      <x:c r="A10" s="14" t="str">
        <x:v>TOTAL</x:v>
      </x:c>
      <x:c r="B10" s="14" t="n">
        <x:f>SUM(B2:B9)</x:f>
        <x:v>40</x:v>
      </x:c>
      <x:c r="C10" s="14" t="n">
        <x:f>SUM(C2:C9)</x:f>
        <x:v>1000</x:v>
      </x:c>
      <x:c r="D10" s="15" t="n">
        <x:f>SUM(D2:D9)</x:f>
        <x:v>3000000000</x:v>
      </x:c>
      <x:c r="E10" s="15" t="n">
        <x:f>SUM(E2:E9)</x:f>
        <x:v>2100000000</x:v>
      </x:c>
      <x:c r="F10" s="15" t="n">
        <x:f>SUM(F2:F9)</x:f>
        <x:v>900000000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workbookViewId="0">
      <x:pane ySplit="1" topLeftCell="A2" activePane="bottomLeft" state="frozen"/>
    </x:sheetView>
  </x:sheetViews>
  <x:sheetFormatPr defaultRowHeight="15"/>
  <x:cols>
    <x:col min="1" max="1" width="42" hidden="0" customWidth="1"/>
    <x:col min="2" max="2" width="100" hidden="0" customWidth="1"/>
  </x:cols>
  <x:sheetData>
    <x:row r="1" ht="23" customHeight="1">
      <x:c r="A1" s="7" t="str">
        <x:v>TEGRA | NATIONAL DEPLOYMENT ASSUMPTIONS</x:v>
      </x:c>
      <x:c r="B1" s="7" t="str">
        <x:v>Value</x:v>
      </x:c>
    </x:row>
    <x:row r="2" ht="23" customHeight="1">
      <x:c r="A2" t="str">
        <x:v>Target properties</x:v>
      </x:c>
      <x:c r="B2" t="n">
        <x:v>1000</x:v>
      </x:c>
    </x:row>
    <x:row r="3" ht="23" customHeight="1">
      <x:c r="A3" t="str">
        <x:v>Target all-in cost / property ($)</x:v>
      </x:c>
      <x:c r="B3" t="n">
        <x:v>3000000</x:v>
      </x:c>
    </x:row>
    <x:row r="4" ht="23" customHeight="1">
      <x:c r="A4" t="str">
        <x:v>Senior debt share</x:v>
      </x:c>
      <x:c r="B4" s="2" t="n">
        <x:v>0.7</x:v>
      </x:c>
    </x:row>
    <x:row r="5" ht="23" customHeight="1">
      <x:c r="A5" t="str">
        <x:v>Preferred equity share</x:v>
      </x:c>
      <x:c r="B5" s="2" t="n">
        <x:v>0.3</x:v>
      </x:c>
    </x:row>
    <x:row r="6" ht="23" customHeight="1">
      <x:c r="A6" t="str">
        <x:v>Target rooms / property</x:v>
      </x:c>
      <x:c r="B6" t="n">
        <x:v>60</x:v>
      </x:c>
    </x:row>
    <x:row r="7" ht="23" customHeight="1">
      <x:c r="A7" t="str">
        <x:v>Acquisition price ceiling / room ($)</x:v>
      </x:c>
      <x:c r="B7" t="n">
        <x:v>35000</x:v>
      </x:c>
    </x:row>
    <x:row r="8" ht="23" customHeight="1">
      <x:c r="A8" t="str">
        <x:v>Preferred target annual return</x:v>
      </x:c>
      <x:c r="B8" s="4" t="n">
        <x:v>0.12</x:v>
      </x:c>
    </x:row>
    <x:row r="9" ht="23" customHeight="1">
      <x:c r="A9" t="str">
        <x:v>Annual portfolio management fee</x:v>
      </x:c>
      <x:c r="B9" s="4" t="n">
        <x:v>0.015</x:v>
      </x:c>
    </x:row>
    <x:row r="10" ht="23" customHeight="1">
      <x:c r="A10" t="str">
        <x:v>Allocation method</x:v>
      </x:c>
      <x:c r="B10" t="str">
        <x:v>Directional, weighted by metro growth, demand anchors, supply-fit and cost discipline</x:v>
      </x:c>
    </x:row>
    <x:row r="11" ht="23" customHeight="1">
      <x:c r="A11" t="str">
        <x:v>Status</x:v>
      </x:c>
      <x:c r="B11" t="str">
        <x:v>Strategic targets, not verified property inventory</x:v>
      </x:c>
    </x:row>
    <x:row r="12" ht="23" customHeight="1">
      <x:c r="A12" t="str">
        <x:v>Population reference</x:v>
      </x:c>
      <x:c r="B12" t="str">
        <x:v>US Census Vintage 2025 metropolitan estimates</x:v>
      </x:c>
    </x:row>
    <x:row r="13" ht="23" customHeight="1">
      <x:c r="A13" t="str">
        <x:v>Risk</x:v>
      </x:c>
      <x:c r="B13" t="str">
        <x:v>Metro population alone does not establish available acquisitions, zoning, or property-level NOI</x:v>
      </x:c>
    </x:row>
  </x:sheetData>
  <x:pageMargins left="0.7" right="0.7" top="0.75" bottom="0.75" header="0.3" footer="0.3"/>
</x:worksheet>
</file>